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<sst xmlns="http://schemas.openxmlformats.org/spreadsheetml/2006/main" count="65" uniqueCount="58">
  <si>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Expense</t>
  </si>
  <si>
    <t>Room rental</t>
  </si>
  <si>
    <t>Internet</t>
  </si>
  <si>
    <t>Catering</t>
  </si>
  <si>
    <t>Videography</t>
  </si>
  <si>
    <t>Office supplies</t>
  </si>
  <si>
    <t>Revenue</t>
  </si>
  <si>
    <t>Registration processing</t>
  </si>
  <si>
    <t>brownpapertickets.com</t>
  </si>
  <si>
    <t>Platinum Sponsor</t>
  </si>
  <si>
    <t xml:space="preserve">Gold sponsors </t>
  </si>
  <si>
    <t>quantity</t>
  </si>
  <si>
    <t>rate</t>
  </si>
  <si>
    <t>Silver sponsors</t>
  </si>
  <si>
    <t>Bronze sponsors</t>
  </si>
  <si>
    <t>notes</t>
  </si>
  <si>
    <t>up-front</t>
  </si>
  <si>
    <t>Tutorials honoraria</t>
  </si>
  <si>
    <t>Projector screen rental</t>
  </si>
  <si>
    <t>Microphones</t>
  </si>
  <si>
    <t>Total Expense</t>
  </si>
  <si>
    <t>Total revenue</t>
  </si>
  <si>
    <t>Total minimal expenses</t>
  </si>
  <si>
    <t>actuals</t>
  </si>
  <si>
    <t>Sponsorship subtotal</t>
  </si>
  <si>
    <t>Projected</t>
  </si>
  <si>
    <t>upfront</t>
  </si>
  <si>
    <t>Regular reg</t>
  </si>
  <si>
    <t>Total Revenue</t>
  </si>
  <si>
    <t>Offline registration - regular</t>
  </si>
  <si>
    <t>Total attendees</t>
  </si>
  <si>
    <t>8 @ 65/day</t>
  </si>
  <si>
    <t>Graphic design - logo</t>
  </si>
  <si>
    <t>T-shirt design</t>
  </si>
  <si>
    <t>T-shirts - production</t>
  </si>
  <si>
    <t>Brochure - design</t>
  </si>
  <si>
    <t>Brochure - printing</t>
  </si>
  <si>
    <t>Discount reg</t>
  </si>
  <si>
    <t>Earlybird reg</t>
  </si>
  <si>
    <t>3 @ 65/day</t>
  </si>
  <si>
    <t>Sprint expenses</t>
  </si>
  <si>
    <t>Profit</t>
  </si>
  <si>
    <t>ONENW special friend deal</t>
  </si>
  <si>
    <t>VGA Cables</t>
  </si>
  <si>
    <t>Nametags</t>
  </si>
  <si>
    <t>Banners</t>
  </si>
  <si>
    <t>Sponsor comps</t>
  </si>
  <si>
    <t>Speaker comps</t>
  </si>
  <si>
    <t>Offline registration - earlybird</t>
  </si>
  <si>
    <t>projected</t>
  </si>
  <si>
    <t>Director's comps</t>
  </si>
  <si>
    <t>Press checks</t>
  </si>
  <si>
    <t>Extra shirt shipping</t>
  </si>
  <si>
    <t>Plone Conference 2006 Summary Budget</t>
  </si>
  <si>
    <t>Estimated</t>
  </si>
  <si>
    <t>Unavoidable expenses</t>
  </si>
  <si>
    <t>Optional Expenses</t>
  </si>
  <si>
    <t>security, coffeebar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</si>
</sst>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?_);_(@_)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0"/>
    </font>
    <font>
      <i/>
      <sz val="10"/>
      <color indexed="23"/>
      <name val="Arial"/>
      <family val="0"/>
    </font>
    <font>
      <b/>
      <sz val="10"/>
      <color indexed="2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1" applyNumberFormat="0" applyAlignment="0" applyProtection="0"/>
    <xf numFmtId="0" fontId="20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4" fillId="19" borderId="0" applyNumberFormat="0" applyBorder="0" applyAlignment="0" applyProtection="0"/>
    <xf numFmtId="0" fontId="0" fillId="6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165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7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3" fillId="0" borderId="0" xfId="0" applyFont="1" applyAlignment="1">
      <alignment/>
    </xf>
    <xf numFmtId="165" fontId="3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/>
    </xf>
    <xf numFmtId="169" fontId="2" fillId="0" borderId="0" xfId="42" applyNumberFormat="1" applyFont="1" applyAlignment="1">
      <alignment/>
    </xf>
    <xf numFmtId="169" fontId="0" fillId="0" borderId="0" xfId="42" applyNumberFormat="1" applyFont="1" applyAlignment="1">
      <alignment horizontal="right"/>
    </xf>
    <xf numFmtId="0" fontId="24" fillId="0" borderId="0" xfId="0" applyFont="1" applyAlignment="1">
      <alignment/>
    </xf>
    <xf numFmtId="165" fontId="24" fillId="0" borderId="0" xfId="44" applyNumberFormat="1" applyFont="1" applyAlignment="1">
      <alignment/>
    </xf>
    <xf numFmtId="165" fontId="25" fillId="0" borderId="0" xfId="44" applyNumberFormat="1" applyFont="1" applyAlignment="1">
      <alignment/>
    </xf>
    <xf numFmtId="0" fontId="25" fillId="0" borderId="0" xfId="0" applyFont="1" applyAlignment="1">
      <alignment/>
    </xf>
    <xf numFmtId="165" fontId="26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wrapText="1"/>
    </xf>
    <xf numFmtId="165" fontId="0" fillId="0" borderId="0" xfId="44" applyNumberFormat="1" applyAlignment="1">
      <alignment/>
    </xf>
    <xf numFmtId="169" fontId="0" fillId="0" borderId="0" xfId="42" applyNumberFormat="1" applyAlignment="1">
      <alignment/>
    </xf>
    <xf numFmtId="169" fontId="0" fillId="0" borderId="0" xfId="0" applyNumberFormat="1" applyAlignment="1">
      <alignment/>
    </xf>
    <xf numFmtId="165" fontId="0" fillId="0" borderId="0" xfId="44" applyNumberFormat="1" applyFont="1" applyFill="1" applyAlignment="1">
      <alignment/>
    </xf>
    <xf numFmtId="44" fontId="0" fillId="0" borderId="0" xfId="44" applyFont="1" applyAlignment="1">
      <alignment/>
    </xf>
    <xf numFmtId="165" fontId="0" fillId="0" borderId="0" xfId="0" applyNumberFormat="1" applyAlignment="1">
      <alignment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1">
      <selection activeCell="C30" sqref="C30"/>
    </sheetView>
  </sheetViews>
  <sheetFormatPr defaultColWidth="9.140625" defaultRowHeight="12.75"/>
  <cols>
    <col min="1" max="1" width="25.8515625" style="0" customWidth="1"/>
    <col min="2" max="2" width="13.00390625" style="0" customWidth="1"/>
    <col min="3" max="3" width="14.7109375" style="0" customWidth="1"/>
    <col min="4" max="4" width="12.57421875" style="0" customWidth="1"/>
    <col min="5" max="5" width="24.28125" style="0" customWidth="1"/>
    <col min="6" max="6" width="14.57421875" style="0" customWidth="1"/>
    <col min="7" max="7" width="9.28125" style="0" bestFit="1" customWidth="1"/>
    <col min="8" max="8" width="12.00390625" style="0" bestFit="1" customWidth="1"/>
    <col min="9" max="9" width="11.7109375" style="0" bestFit="1" customWidth="1"/>
    <col min="10" max="10" width="9.28125" style="0" bestFit="1" customWidth="1"/>
  </cols>
  <sheetData>
    <row r="1" spans="1:5" ht="23.25">
      <c r="A1" s="7" t="s">
        <v>53</v>
      </c>
      <c r="B1" s="8"/>
      <c r="C1" s="8"/>
      <c r="D1" s="8"/>
      <c r="E1" s="8"/>
    </row>
    <row r="4" spans="1:10" ht="12.75">
      <c r="A4" s="2" t="s">
        <v>0</v>
      </c>
      <c r="E4" s="2" t="s">
        <v>6</v>
      </c>
      <c r="F4" s="1" t="s">
        <v>23</v>
      </c>
      <c r="I4" s="15" t="s">
        <v>49</v>
      </c>
      <c r="J4" s="15"/>
    </row>
    <row r="5" spans="6:10" ht="12.75">
      <c r="F5" t="s">
        <v>12</v>
      </c>
      <c r="G5" t="s">
        <v>11</v>
      </c>
      <c r="I5" s="15"/>
      <c r="J5" s="15"/>
    </row>
    <row r="6" spans="1:10" ht="12.75">
      <c r="A6" s="1" t="s">
        <v>55</v>
      </c>
      <c r="B6" s="1" t="s">
        <v>25</v>
      </c>
      <c r="C6" s="1" t="s">
        <v>15</v>
      </c>
      <c r="E6" t="s">
        <v>38</v>
      </c>
      <c r="F6" s="3">
        <v>250</v>
      </c>
      <c r="G6">
        <v>93</v>
      </c>
      <c r="H6" s="3">
        <f aca="true" t="shared" si="0" ref="H6:H11">F6*G6</f>
        <v>23250</v>
      </c>
      <c r="I6" s="16"/>
      <c r="J6" s="15"/>
    </row>
    <row r="7" spans="1:10" ht="12.75">
      <c r="A7" s="1"/>
      <c r="B7" s="1"/>
      <c r="C7" s="1"/>
      <c r="E7" t="s">
        <v>37</v>
      </c>
      <c r="F7" s="3">
        <v>250</v>
      </c>
      <c r="G7">
        <v>13</v>
      </c>
      <c r="H7" s="3">
        <f t="shared" si="0"/>
        <v>3250</v>
      </c>
      <c r="I7" s="16"/>
      <c r="J7" s="15"/>
    </row>
    <row r="8" spans="1:10" ht="12.75">
      <c r="A8" s="1"/>
      <c r="B8" s="1"/>
      <c r="C8" s="1"/>
      <c r="E8" t="s">
        <v>27</v>
      </c>
      <c r="F8" s="3">
        <v>300</v>
      </c>
      <c r="G8">
        <v>147</v>
      </c>
      <c r="H8" s="3">
        <f t="shared" si="0"/>
        <v>44100</v>
      </c>
      <c r="I8" s="16"/>
      <c r="J8" s="15"/>
    </row>
    <row r="9" spans="1:10" ht="12.75">
      <c r="A9" t="s">
        <v>1</v>
      </c>
      <c r="B9" s="3">
        <v>5700</v>
      </c>
      <c r="D9" t="s">
        <v>16</v>
      </c>
      <c r="E9" t="s">
        <v>48</v>
      </c>
      <c r="F9" s="3">
        <v>250</v>
      </c>
      <c r="G9">
        <v>7</v>
      </c>
      <c r="H9" s="3">
        <f t="shared" si="0"/>
        <v>1750</v>
      </c>
      <c r="I9" s="16"/>
      <c r="J9" s="15"/>
    </row>
    <row r="10" spans="1:10" ht="12.75">
      <c r="A10" t="s">
        <v>2</v>
      </c>
      <c r="B10" s="3">
        <v>1925.76</v>
      </c>
      <c r="D10" t="s">
        <v>16</v>
      </c>
      <c r="E10" t="s">
        <v>29</v>
      </c>
      <c r="F10" s="3">
        <v>300</v>
      </c>
      <c r="G10">
        <v>7</v>
      </c>
      <c r="H10" s="3">
        <f t="shared" si="0"/>
        <v>2100</v>
      </c>
      <c r="I10" s="16"/>
      <c r="J10" s="15"/>
    </row>
    <row r="11" spans="1:10" ht="12.75">
      <c r="A11" t="s">
        <v>3</v>
      </c>
      <c r="B11" s="3">
        <v>16858.41</v>
      </c>
      <c r="D11" t="s">
        <v>16</v>
      </c>
      <c r="E11" t="s">
        <v>42</v>
      </c>
      <c r="F11" s="3">
        <v>150</v>
      </c>
      <c r="G11">
        <v>2</v>
      </c>
      <c r="H11" s="3">
        <f t="shared" si="0"/>
        <v>300</v>
      </c>
      <c r="I11" s="16"/>
      <c r="J11" s="15"/>
    </row>
    <row r="12" spans="1:8" ht="12.75">
      <c r="A12" t="s">
        <v>5</v>
      </c>
      <c r="B12" s="28">
        <v>500</v>
      </c>
      <c r="C12" t="s">
        <v>54</v>
      </c>
      <c r="D12" t="s">
        <v>16</v>
      </c>
      <c r="E12" t="s">
        <v>47</v>
      </c>
      <c r="F12" s="3">
        <v>0</v>
      </c>
      <c r="G12" s="26">
        <v>44</v>
      </c>
      <c r="H12" s="3">
        <f>F12*G12</f>
        <v>0</v>
      </c>
    </row>
    <row r="13" spans="1:10" ht="12.75">
      <c r="A13" t="s">
        <v>44</v>
      </c>
      <c r="B13" s="3">
        <v>425</v>
      </c>
      <c r="E13" t="s">
        <v>46</v>
      </c>
      <c r="F13" s="3">
        <v>0</v>
      </c>
      <c r="G13" s="14">
        <v>9</v>
      </c>
      <c r="H13" s="3">
        <f>F13*G13</f>
        <v>0</v>
      </c>
      <c r="I13" s="16"/>
      <c r="J13" s="15"/>
    </row>
    <row r="14" spans="1:10" ht="12.75">
      <c r="A14" t="s">
        <v>43</v>
      </c>
      <c r="B14" s="3">
        <v>372.97</v>
      </c>
      <c r="E14" t="s">
        <v>50</v>
      </c>
      <c r="F14" s="3">
        <v>0</v>
      </c>
      <c r="G14" s="26">
        <v>15</v>
      </c>
      <c r="H14" s="3">
        <f>F14*G14</f>
        <v>0</v>
      </c>
      <c r="I14" s="16"/>
      <c r="J14" s="15"/>
    </row>
    <row r="15" spans="1:10" ht="12.75">
      <c r="A15" t="s">
        <v>45</v>
      </c>
      <c r="B15" s="3">
        <v>740</v>
      </c>
      <c r="E15" t="s">
        <v>9</v>
      </c>
      <c r="F15" s="3">
        <v>4000</v>
      </c>
      <c r="G15">
        <v>1</v>
      </c>
      <c r="H15" s="3">
        <f>G15*F15</f>
        <v>4000</v>
      </c>
      <c r="I15" s="16">
        <f>J15*F15</f>
        <v>8000</v>
      </c>
      <c r="J15" s="15">
        <v>2</v>
      </c>
    </row>
    <row r="16" spans="1:10" ht="12.75">
      <c r="A16" t="s">
        <v>18</v>
      </c>
      <c r="B16" s="28">
        <v>675</v>
      </c>
      <c r="C16" t="s">
        <v>39</v>
      </c>
      <c r="D16" t="s">
        <v>16</v>
      </c>
      <c r="E16" t="s">
        <v>10</v>
      </c>
      <c r="F16" s="3">
        <v>2500</v>
      </c>
      <c r="G16">
        <v>4</v>
      </c>
      <c r="H16" s="3">
        <f>G16*F16</f>
        <v>10000</v>
      </c>
      <c r="I16" s="16">
        <f>J16*F16</f>
        <v>7500</v>
      </c>
      <c r="J16" s="15">
        <v>3</v>
      </c>
    </row>
    <row r="17" spans="1:10" ht="12.75">
      <c r="A17" t="s">
        <v>19</v>
      </c>
      <c r="B17" s="28">
        <f>975+195</f>
        <v>1170</v>
      </c>
      <c r="C17" t="s">
        <v>31</v>
      </c>
      <c r="D17" t="s">
        <v>16</v>
      </c>
      <c r="E17" t="s">
        <v>13</v>
      </c>
      <c r="F17" s="3">
        <v>1000</v>
      </c>
      <c r="G17">
        <v>8</v>
      </c>
      <c r="H17" s="3">
        <f>G17*F17</f>
        <v>8000</v>
      </c>
      <c r="I17" s="16">
        <f>J17*F17</f>
        <v>5000</v>
      </c>
      <c r="J17" s="15">
        <v>5</v>
      </c>
    </row>
    <row r="18" spans="1:10" ht="12.75">
      <c r="A18" t="s">
        <v>32</v>
      </c>
      <c r="B18" s="3">
        <v>1720</v>
      </c>
      <c r="D18" t="s">
        <v>16</v>
      </c>
      <c r="E18" t="s">
        <v>14</v>
      </c>
      <c r="F18" s="3">
        <v>500</v>
      </c>
      <c r="G18">
        <v>5</v>
      </c>
      <c r="H18" s="3">
        <f>G18*F18</f>
        <v>2500</v>
      </c>
      <c r="I18" s="16">
        <f>J18*F18</f>
        <v>2500</v>
      </c>
      <c r="J18" s="15">
        <v>5</v>
      </c>
    </row>
    <row r="19" spans="1:10" ht="12.75">
      <c r="A19" t="s">
        <v>7</v>
      </c>
      <c r="B19" s="29">
        <f>(SUM(G6:G8,G11)*(0.99))+(0.025*SUM(H6:H8,H11))</f>
        <v>2024.95</v>
      </c>
      <c r="C19" t="s">
        <v>8</v>
      </c>
      <c r="E19" s="9" t="s">
        <v>24</v>
      </c>
      <c r="F19" s="10"/>
      <c r="G19" s="9"/>
      <c r="H19" s="10">
        <f>SUM(H15:H18)</f>
        <v>24500</v>
      </c>
      <c r="I19" s="17">
        <f>SUM(I15:I18)</f>
        <v>23000</v>
      </c>
      <c r="J19" s="18"/>
    </row>
    <row r="20" spans="1:10" ht="12.75">
      <c r="A20" t="s">
        <v>40</v>
      </c>
      <c r="B20" s="3">
        <v>1120</v>
      </c>
      <c r="C20" t="s">
        <v>57</v>
      </c>
      <c r="F20" s="3"/>
      <c r="I20" s="16"/>
      <c r="J20" s="15"/>
    </row>
    <row r="21" spans="1:10" ht="12.75">
      <c r="A21" t="s">
        <v>17</v>
      </c>
      <c r="B21" s="3">
        <f>(10*500)+(6*150)</f>
        <v>5900</v>
      </c>
      <c r="C21" t="s">
        <v>8</v>
      </c>
      <c r="E21" t="s">
        <v>21</v>
      </c>
      <c r="H21" s="4">
        <f>SUM(H6:H18)</f>
        <v>99250</v>
      </c>
      <c r="I21" s="19"/>
      <c r="J21" s="15"/>
    </row>
    <row r="22" spans="1:9" ht="12.75">
      <c r="A22" s="1" t="s">
        <v>22</v>
      </c>
      <c r="B22" s="4">
        <f>SUM(B9:B21)</f>
        <v>39132.09</v>
      </c>
      <c r="C22" s="5">
        <f>SUM(B9:B18)</f>
        <v>30087.14</v>
      </c>
      <c r="D22" s="1" t="s">
        <v>26</v>
      </c>
      <c r="I22" s="4"/>
    </row>
    <row r="23" spans="4:7" ht="12.75">
      <c r="D23" s="3"/>
      <c r="F23" s="1" t="s">
        <v>30</v>
      </c>
      <c r="G23" s="13">
        <f>SUM((G6:G14))</f>
        <v>337</v>
      </c>
    </row>
    <row r="24" spans="1:9" ht="12.75">
      <c r="A24" s="1" t="s">
        <v>56</v>
      </c>
      <c r="E24" s="21"/>
      <c r="G24" s="27"/>
      <c r="I24" s="22"/>
    </row>
    <row r="25" spans="1:9" ht="12.75">
      <c r="A25" t="s">
        <v>4</v>
      </c>
      <c r="B25" s="3">
        <v>16000</v>
      </c>
      <c r="E25" s="21"/>
      <c r="I25" s="22"/>
    </row>
    <row r="26" spans="1:9" ht="12.75">
      <c r="A26" s="12" t="s">
        <v>33</v>
      </c>
      <c r="B26" s="3">
        <v>1800</v>
      </c>
      <c r="E26" s="23"/>
      <c r="F26" s="6"/>
      <c r="I26" s="24"/>
    </row>
    <row r="27" spans="1:2" ht="12.75">
      <c r="A27" s="12" t="s">
        <v>34</v>
      </c>
      <c r="B27" s="3">
        <v>3286.54</v>
      </c>
    </row>
    <row r="28" spans="1:2" ht="12.75">
      <c r="A28" s="12" t="s">
        <v>35</v>
      </c>
      <c r="B28" s="25">
        <v>1800</v>
      </c>
    </row>
    <row r="29" spans="1:2" ht="12.75">
      <c r="A29" s="12" t="s">
        <v>36</v>
      </c>
      <c r="B29" s="20">
        <v>1099.43</v>
      </c>
    </row>
    <row r="30" spans="1:3" ht="12.75">
      <c r="A30" s="12" t="s">
        <v>51</v>
      </c>
      <c r="B30" s="20">
        <v>300</v>
      </c>
      <c r="C30" s="30"/>
    </row>
    <row r="31" spans="1:2" ht="12.75">
      <c r="A31" s="12" t="s">
        <v>52</v>
      </c>
      <c r="B31" s="20">
        <v>255</v>
      </c>
    </row>
    <row r="32" ht="12.75">
      <c r="B32" s="3"/>
    </row>
    <row r="33" spans="1:2" ht="12.75">
      <c r="A33" s="1" t="s">
        <v>20</v>
      </c>
      <c r="B33" s="4">
        <f>B22+(SUM(B25:B29))</f>
        <v>63118.06</v>
      </c>
    </row>
    <row r="34" spans="1:2" ht="12.75">
      <c r="A34" s="1" t="s">
        <v>28</v>
      </c>
      <c r="B34" s="5">
        <f>H21</f>
        <v>99250</v>
      </c>
    </row>
    <row r="35" spans="1:2" ht="12.75">
      <c r="A35" s="9" t="s">
        <v>41</v>
      </c>
      <c r="B35" s="11">
        <f>B34-B33</f>
        <v>36131.94</v>
      </c>
    </row>
    <row r="36" spans="1:2" ht="12.75">
      <c r="A36" s="9"/>
      <c r="B36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  <ignoredErrors>
    <ignoredError sqref="G23 B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Stahl</cp:lastModifiedBy>
  <cp:lastPrinted>2006-10-19T17:12:09Z</cp:lastPrinted>
  <dcterms:created xsi:type="dcterms:W3CDTF">1996-10-14T23:33:28Z</dcterms:created>
  <dcterms:modified xsi:type="dcterms:W3CDTF">2006-12-28T22:45:43Z</dcterms:modified>
  <cp:category/>
  <cp:version/>
  <cp:contentType/>
  <cp:contentStatus/>
</cp:coreProperties>
</file>